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tai lieu theu\2025\Con bao so 11\Ho so ho tro thiet hai con bao so 10,11 (tong hop hoi tro)\Tong hop cac thon sau hop (chuan)\Ban Kem theo Niem yet\"/>
    </mc:Choice>
  </mc:AlternateContent>
  <bookViews>
    <workbookView xWindow="0" yWindow="0" windowWidth="20460" windowHeight="7890" activeTab="3"/>
  </bookViews>
  <sheets>
    <sheet name="Lam Nghiep" sheetId="2" r:id="rId1"/>
    <sheet name="Lua" sheetId="5" r:id="rId2"/>
    <sheet name="Hang nam" sheetId="6" r:id="rId3"/>
    <sheet name="ao" sheetId="7" r:id="rId4"/>
  </sheets>
  <externalReferences>
    <externalReference r:id="rId5"/>
  </externalReferences>
  <definedNames>
    <definedName name="_xlnm.Print_Titles" localSheetId="2">'Hang nam'!$3:$5</definedName>
    <definedName name="_xlnm.Print_Titles" localSheetId="0">'Lam Nghiep'!$4:$5</definedName>
    <definedName name="_xlnm.Print_Titles" localSheetId="1">Lua!$3:$6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2" l="1"/>
  <c r="A3" i="7" s="1"/>
  <c r="A2" i="6" l="1"/>
  <c r="J16" i="5"/>
  <c r="J13" i="5" l="1"/>
  <c r="J12" i="5"/>
  <c r="F10" i="7"/>
  <c r="H10" i="7" s="1"/>
  <c r="C11" i="6"/>
  <c r="J11" i="6" s="1"/>
  <c r="C10" i="6"/>
  <c r="J10" i="6" s="1"/>
  <c r="C16" i="6" l="1"/>
  <c r="H11" i="7"/>
  <c r="F11" i="7"/>
  <c r="F16" i="6"/>
  <c r="G16" i="6"/>
  <c r="H16" i="6"/>
  <c r="J8" i="6"/>
  <c r="J13" i="6"/>
  <c r="J14" i="6"/>
  <c r="J15" i="6"/>
  <c r="J16" i="6" l="1"/>
  <c r="J8" i="5"/>
  <c r="J10" i="5"/>
  <c r="J11" i="5"/>
  <c r="J14" i="5"/>
  <c r="J15" i="5"/>
  <c r="F16" i="5"/>
  <c r="G16" i="5"/>
  <c r="A2" i="5"/>
  <c r="E11" i="2"/>
  <c r="F11" i="2"/>
  <c r="G11" i="2"/>
  <c r="H11" i="2"/>
  <c r="I11" i="2"/>
  <c r="J11" i="2"/>
  <c r="K11" i="2"/>
  <c r="L11" i="2"/>
  <c r="N8" i="2"/>
  <c r="N11" i="2" s="1"/>
  <c r="N10" i="2"/>
  <c r="D11" i="2"/>
  <c r="H16" i="5" l="1"/>
  <c r="J27" i="5" s="1"/>
  <c r="C11" i="2" l="1"/>
  <c r="C12" i="2" s="1"/>
  <c r="E16" i="5" l="1"/>
  <c r="J26" i="5" l="1"/>
  <c r="C17" i="5"/>
  <c r="E16" i="6" l="1"/>
  <c r="J28" i="5" l="1"/>
  <c r="D16" i="6"/>
  <c r="C17" i="6" s="1"/>
</calcChain>
</file>

<file path=xl/sharedStrings.xml><?xml version="1.0" encoding="utf-8"?>
<sst xmlns="http://schemas.openxmlformats.org/spreadsheetml/2006/main" count="120" uniqueCount="67">
  <si>
    <t>TT</t>
  </si>
  <si>
    <t>Thiệt hại trên 70%</t>
  </si>
  <si>
    <t>Thiệt hại từ 30% đến 70%</t>
  </si>
  <si>
    <t>Diện tích cây rừng, cây lâm sản ngoài gỗ trồng trên đất lâm nghiệp mới trồng đến 1/2 chu kỳ khai thác</t>
  </si>
  <si>
    <t>Diện tích vườn giống, rừng giống</t>
  </si>
  <si>
    <t>Diện tích cây giống được ươm trong giai đoạn vườn ươm</t>
  </si>
  <si>
    <t>(ha)</t>
  </si>
  <si>
    <t>T T</t>
  </si>
  <si>
    <t>Thiệt hại trên 70% diện tích</t>
  </si>
  <si>
    <t>Thiệt hại từ 30% đến 70% diện tích</t>
  </si>
  <si>
    <t>Diện tích lúa</t>
  </si>
  <si>
    <t>Cây hàng năm khác</t>
  </si>
  <si>
    <t>Sau gieo trồng từ 01 đến 10 ngày</t>
  </si>
  <si>
    <t>Sau gieo trồng từ 10 đến 45 ngày</t>
  </si>
  <si>
    <t>Sau gieo trồng trên 45 ngày</t>
  </si>
  <si>
    <t>Giai đoạn cây con (gieo trồng đến 1/3 thời gian sinh trưởng)</t>
  </si>
  <si>
    <r>
      <t>Giai đoạn cây đang phát triển (trên</t>
    </r>
    <r>
      <rPr>
        <sz val="12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>1/3 đến</t>
    </r>
    <r>
      <rPr>
        <sz val="12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>2/3 thời gian sinh trưởng)</t>
    </r>
  </si>
  <si>
    <r>
      <t>Giai đoạn cận thu hoạch (trên</t>
    </r>
    <r>
      <rPr>
        <sz val="12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>2/3 thời gian sinh trưởng)</t>
    </r>
  </si>
  <si>
    <r>
      <t>Sau gieo trồng từ 01 đến</t>
    </r>
    <r>
      <rPr>
        <sz val="12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>10 ngày</t>
    </r>
  </si>
  <si>
    <r>
      <t>Sau gieo trồng từ 10 đến</t>
    </r>
    <r>
      <rPr>
        <sz val="12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>45 ngày</t>
    </r>
  </si>
  <si>
    <r>
      <t>Sau gieo trồng trên</t>
    </r>
    <r>
      <rPr>
        <sz val="12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>45 ngày</t>
    </r>
  </si>
  <si>
    <r>
      <t>Giai đoạn cây đang phát triển</t>
    </r>
    <r>
      <rPr>
        <sz val="12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>(trên 1/3 đến 2/3 thời gian sinh</t>
    </r>
    <r>
      <rPr>
        <sz val="12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>trưởng)</t>
    </r>
  </si>
  <si>
    <r>
      <t>Giai đoạn cận thu</t>
    </r>
    <r>
      <rPr>
        <sz val="12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>hoạch (trên 2/3 thời gian sinh trưởng)</t>
    </r>
  </si>
  <si>
    <t>Đơn giá hỗ trợ</t>
  </si>
  <si>
    <t>Thành tiền</t>
  </si>
  <si>
    <t>Ghi chú</t>
  </si>
  <si>
    <t>đồng/ha</t>
  </si>
  <si>
    <t>đồng</t>
  </si>
  <si>
    <t>Đơn giá hỗ trợ (Đồng/ha)</t>
  </si>
  <si>
    <t>Họ và Tên</t>
  </si>
  <si>
    <t>(Đồng/ha)</t>
  </si>
  <si>
    <t>(Đồng</t>
  </si>
  <si>
    <t>Họ Và Tên</t>
  </si>
  <si>
    <t>Triệu Phúc An</t>
  </si>
  <si>
    <t>Triệu Phúc Báo</t>
  </si>
  <si>
    <t>Đặng Quý Minh</t>
  </si>
  <si>
    <t>Đặng Quý Thành</t>
  </si>
  <si>
    <t>Triệu Thị Giang</t>
  </si>
  <si>
    <t>Hoàng Xuân Thìn</t>
  </si>
  <si>
    <t>Lê Thị Hằng</t>
  </si>
  <si>
    <t>Đặng Phúc Báo</t>
  </si>
  <si>
    <t>Đặng Quý Khách</t>
  </si>
  <si>
    <t>Thôn Tân Minh</t>
  </si>
  <si>
    <t>Hoàng Thị Lưu</t>
  </si>
  <si>
    <t>Tổng</t>
  </si>
  <si>
    <r>
      <t>Diện tích cây rừng, cây lâm sản ngoài gỗ trồng trên đất lâm nghiệp trên</t>
    </r>
    <r>
      <rPr>
        <sz val="10"/>
        <color theme="1"/>
        <rFont val="Times New Roman"/>
        <family val="1"/>
      </rPr>
      <t xml:space="preserve"> </t>
    </r>
    <r>
      <rPr>
        <b/>
        <sz val="10"/>
        <color theme="1"/>
        <rFont val="Times New Roman"/>
        <family val="1"/>
      </rPr>
      <t>1/2 chu kỳ khai thác, diện tích rừng trồng gỗ lớn trên</t>
    </r>
    <r>
      <rPr>
        <sz val="10"/>
        <color theme="1"/>
        <rFont val="Times New Roman"/>
        <family val="1"/>
      </rPr>
      <t xml:space="preserve"> </t>
    </r>
    <r>
      <rPr>
        <b/>
        <sz val="10"/>
        <color theme="1"/>
        <rFont val="Times New Roman"/>
        <family val="1"/>
      </rPr>
      <t>03 năm tuổi</t>
    </r>
  </si>
  <si>
    <t>Tổng Cộng: (Ha)</t>
  </si>
  <si>
    <t>,</t>
  </si>
  <si>
    <t>Tổng cộng (Ha)</t>
  </si>
  <si>
    <t>Tổng cộng (ha)</t>
  </si>
  <si>
    <t>Đợt 21/8/2025</t>
  </si>
  <si>
    <t>Đợt tháng 10 cơn bão số 10,11</t>
  </si>
  <si>
    <t>Lý Hữu Liên</t>
  </si>
  <si>
    <t>Triệu Thị Hàn</t>
  </si>
  <si>
    <t>Tổng giá trị thiệt hại</t>
  </si>
  <si>
    <t>Nuôi trồng thuỷ sản bán thâm canh, thâm canh trong ao (đầm/hầm)</t>
  </si>
  <si>
    <r>
      <t>Nuôi trồng thuỷ sản trong</t>
    </r>
    <r>
      <rPr>
        <sz val="12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>bể, lồng, bè</t>
    </r>
  </si>
  <si>
    <t>Nuôi trồng thuỷ sản theo hình thức khác</t>
  </si>
  <si>
    <t xml:space="preserve">Đơn giá </t>
  </si>
  <si>
    <t>tr.đồng</t>
  </si>
  <si>
    <t>Ha diện tích nuôi bị thiệt hại</t>
  </si>
  <si>
    <r>
      <t>100m</t>
    </r>
    <r>
      <rPr>
        <i/>
        <vertAlign val="superscript"/>
        <sz val="10"/>
        <color theme="1"/>
        <rFont val="Times New Roman"/>
        <family val="1"/>
      </rPr>
      <t>3</t>
    </r>
    <r>
      <rPr>
        <i/>
        <sz val="10"/>
        <color theme="1"/>
        <rFont val="Times New Roman"/>
        <family val="1"/>
      </rPr>
      <t xml:space="preserve"> thể tích nuôi bị thiệt hại</t>
    </r>
  </si>
  <si>
    <t>Triệu Văn Thái</t>
  </si>
  <si>
    <t>Phụ lục 5: TỔNG HỢP  HỖ TRỢ ĐỐI VỚI THỦY SẢN  BỊ THIỆT HẠI DO THIÊN TAI (Thôn Tân Minh)</t>
  </si>
  <si>
    <t xml:space="preserve">Phụ Lục 3: TỔNG HỢP  HỖ TRỢ ĐỐI VỚI CÂY TRỒNG (CÂY HÀNG NĂM) BỊ THIỆT HẠI DO THIÊN TAI (Thôn Tân Minh) </t>
  </si>
  <si>
    <t>Phụ lục 1: TỔNG HỢP HỖ TRỢ ĐỐI VỚI CÂY LÚA BỊ THIỆT HẠI DO THIÊN TAI (Thôn Tân Minh)</t>
  </si>
  <si>
    <t>Phụ lục 4: TỔNG HỢP  HỖ TRỢ ĐỐI VỚI CÂY LÂM NGHIỆP BỊ THIỆT HẠI DO THIÊN TAI (Thôn Tân Minh)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</si>
</sst>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(* #,##0.00_);_(* \(#,##0.00\);_(* &quot;-&quot;??_);_(@_)"/>
    <numFmt numFmtId="164" formatCode="_(* #,##0_);_(* \(#,##0\);_(* &quot;-&quot;??_);_(@_)"/>
    <numFmt numFmtId="165" formatCode="0.000"/>
    <numFmt numFmtId="166" formatCode="_(* #,##0.0_);_(* \(#,##0.0\);_(* &quot;-&quot;??_);_(@_)"/>
    <numFmt numFmtId="167" formatCode="_(* #,##0.000_);_(* \(#,##0.000\);_(* &quot;-&quot;???_);_(@_)"/>
    <numFmt numFmtId="169" formatCode="_(* #,##0.000_);_(* \(#,##0.000\);_(* &quot;-&quot;??_);_(@_)"/>
    <numFmt numFmtId="170" formatCode="0.00000"/>
  </numFmts>
  <fonts count="15" x14ac:knownFonts="1">
    <font>
      <sz val="12"/>
      <color theme="1"/>
      <name val="Times New Roman"/>
      <family val="2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i/>
      <sz val="12"/>
      <color theme="1"/>
      <name val="Times New Roman"/>
      <family val="1"/>
    </font>
    <font>
      <sz val="8"/>
      <color theme="1"/>
      <name val="Times New Roman"/>
      <family val="1"/>
    </font>
    <font>
      <sz val="12"/>
      <color theme="1"/>
      <name val="Times New Roman"/>
      <family val="2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i/>
      <sz val="14"/>
      <color theme="1"/>
      <name val="Times New Roman"/>
      <family val="1"/>
    </font>
    <font>
      <b/>
      <sz val="10"/>
      <color theme="1"/>
      <name val="Times New Roman"/>
      <family val="1"/>
    </font>
    <font>
      <i/>
      <sz val="10"/>
      <color theme="1"/>
      <name val="Times New Roman"/>
      <family val="1"/>
    </font>
    <font>
      <sz val="10"/>
      <color theme="1"/>
      <name val="Times New Roman"/>
      <family val="1"/>
    </font>
    <font>
      <i/>
      <sz val="8"/>
      <color theme="1"/>
      <name val="Times New Roman"/>
      <family val="1"/>
    </font>
    <font>
      <b/>
      <sz val="11"/>
      <color theme="1"/>
      <name val="Times New Roman"/>
      <family val="1"/>
    </font>
    <font>
      <i/>
      <vertAlign val="superscript"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85">
    <xf numFmtId="0" fontId="0" fillId="0" borderId="0" xfId="0"/>
    <xf numFmtId="0" fontId="7" fillId="0" borderId="0" xfId="0" applyFont="1"/>
    <xf numFmtId="0" fontId="7" fillId="2" borderId="0" xfId="0" applyFont="1" applyFill="1"/>
    <xf numFmtId="0" fontId="7" fillId="0" borderId="0" xfId="0" applyFont="1" applyFill="1"/>
    <xf numFmtId="164" fontId="7" fillId="0" borderId="1" xfId="1" applyNumberFormat="1" applyFont="1" applyFill="1" applyBorder="1" applyAlignment="1">
      <alignment horizontal="center" vertical="center" wrapText="1"/>
    </xf>
    <xf numFmtId="0" fontId="7" fillId="0" borderId="1" xfId="0" applyFont="1" applyFill="1" applyBorder="1"/>
    <xf numFmtId="164" fontId="7" fillId="0" borderId="1" xfId="0" applyNumberFormat="1" applyFont="1" applyFill="1" applyBorder="1"/>
    <xf numFmtId="0" fontId="1" fillId="0" borderId="0" xfId="0" applyFont="1" applyFill="1" applyAlignment="1">
      <alignment horizontal="center" vertical="center" wrapText="1"/>
    </xf>
    <xf numFmtId="0" fontId="0" fillId="0" borderId="0" xfId="0" applyFill="1"/>
    <xf numFmtId="0" fontId="7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/>
    <xf numFmtId="164" fontId="7" fillId="0" borderId="1" xfId="1" applyNumberFormat="1" applyFont="1" applyFill="1" applyBorder="1"/>
    <xf numFmtId="0" fontId="6" fillId="0" borderId="0" xfId="0" applyFont="1"/>
    <xf numFmtId="0" fontId="2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0" xfId="0" applyFont="1" applyFill="1" applyBorder="1"/>
    <xf numFmtId="164" fontId="7" fillId="0" borderId="0" xfId="0" applyNumberFormat="1" applyFont="1" applyFill="1"/>
    <xf numFmtId="0" fontId="0" fillId="2" borderId="0" xfId="0" applyFill="1"/>
    <xf numFmtId="164" fontId="0" fillId="0" borderId="0" xfId="1" applyNumberFormat="1" applyFont="1"/>
    <xf numFmtId="164" fontId="8" fillId="0" borderId="1" xfId="1" applyNumberFormat="1" applyFont="1" applyFill="1" applyBorder="1" applyAlignment="1">
      <alignment horizontal="center" vertical="center" wrapText="1"/>
    </xf>
    <xf numFmtId="164" fontId="8" fillId="0" borderId="1" xfId="0" applyNumberFormat="1" applyFont="1" applyFill="1" applyBorder="1" applyAlignment="1">
      <alignment horizontal="center" vertical="center" wrapText="1"/>
    </xf>
    <xf numFmtId="164" fontId="0" fillId="0" borderId="0" xfId="0" applyNumberFormat="1"/>
    <xf numFmtId="0" fontId="2" fillId="0" borderId="1" xfId="0" applyFont="1" applyBorder="1"/>
    <xf numFmtId="164" fontId="2" fillId="0" borderId="1" xfId="0" applyNumberFormat="1" applyFont="1" applyBorder="1"/>
    <xf numFmtId="165" fontId="2" fillId="0" borderId="1" xfId="0" applyNumberFormat="1" applyFont="1" applyBorder="1"/>
    <xf numFmtId="167" fontId="0" fillId="0" borderId="0" xfId="0" applyNumberFormat="1"/>
    <xf numFmtId="0" fontId="9" fillId="0" borderId="0" xfId="0" applyFont="1" applyFill="1" applyAlignment="1">
      <alignment vertical="center"/>
    </xf>
    <xf numFmtId="0" fontId="11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/>
    <xf numFmtId="0" fontId="11" fillId="0" borderId="0" xfId="0" applyFont="1" applyFill="1"/>
    <xf numFmtId="0" fontId="12" fillId="0" borderId="1" xfId="0" applyFont="1" applyFill="1" applyBorder="1" applyAlignment="1">
      <alignment horizontal="center" vertical="center" wrapText="1"/>
    </xf>
    <xf numFmtId="164" fontId="3" fillId="0" borderId="1" xfId="1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/>
    </xf>
    <xf numFmtId="0" fontId="6" fillId="0" borderId="0" xfId="0" applyFont="1" applyFill="1"/>
    <xf numFmtId="164" fontId="6" fillId="0" borderId="1" xfId="0" applyNumberFormat="1" applyFont="1" applyFill="1" applyBorder="1"/>
    <xf numFmtId="166" fontId="6" fillId="0" borderId="1" xfId="1" applyNumberFormat="1" applyFont="1" applyFill="1" applyBorder="1"/>
    <xf numFmtId="166" fontId="7" fillId="0" borderId="0" xfId="1" applyNumberFormat="1" applyFont="1" applyFill="1" applyBorder="1"/>
    <xf numFmtId="166" fontId="7" fillId="0" borderId="0" xfId="1" applyNumberFormat="1" applyFont="1" applyFill="1"/>
    <xf numFmtId="164" fontId="6" fillId="0" borderId="1" xfId="1" applyNumberFormat="1" applyFont="1" applyFill="1" applyBorder="1"/>
    <xf numFmtId="0" fontId="8" fillId="0" borderId="0" xfId="0" applyFont="1" applyFill="1" applyBorder="1"/>
    <xf numFmtId="0" fontId="8" fillId="0" borderId="0" xfId="0" applyFont="1" applyFill="1"/>
    <xf numFmtId="0" fontId="6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0" fontId="8" fillId="0" borderId="0" xfId="0" applyFont="1" applyFill="1" applyAlignment="1">
      <alignment horizontal="center" vertical="center" wrapText="1"/>
    </xf>
    <xf numFmtId="0" fontId="8" fillId="0" borderId="0" xfId="0" applyFont="1"/>
    <xf numFmtId="0" fontId="1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64" fontId="2" fillId="0" borderId="1" xfId="1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/>
    </xf>
    <xf numFmtId="0" fontId="2" fillId="0" borderId="0" xfId="0" applyFont="1" applyFill="1" applyAlignment="1">
      <alignment vertical="center"/>
    </xf>
    <xf numFmtId="164" fontId="1" fillId="0" borderId="1" xfId="1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/>
    <xf numFmtId="2" fontId="2" fillId="0" borderId="1" xfId="0" applyNumberFormat="1" applyFont="1" applyFill="1" applyBorder="1" applyAlignment="1">
      <alignment horizontal="center" vertical="center" wrapText="1"/>
    </xf>
    <xf numFmtId="165" fontId="7" fillId="0" borderId="1" xfId="0" applyNumberFormat="1" applyFont="1" applyFill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2" fontId="2" fillId="0" borderId="3" xfId="0" applyNumberFormat="1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164" fontId="2" fillId="0" borderId="1" xfId="1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69" fontId="6" fillId="0" borderId="1" xfId="1" applyNumberFormat="1" applyFont="1" applyFill="1" applyBorder="1"/>
    <xf numFmtId="169" fontId="6" fillId="0" borderId="4" xfId="0" applyNumberFormat="1" applyFont="1" applyFill="1" applyBorder="1" applyAlignment="1">
      <alignment horizontal="left"/>
    </xf>
    <xf numFmtId="169" fontId="6" fillId="0" borderId="5" xfId="0" applyNumberFormat="1" applyFont="1" applyFill="1" applyBorder="1" applyAlignment="1">
      <alignment horizontal="left"/>
    </xf>
    <xf numFmtId="169" fontId="6" fillId="0" borderId="3" xfId="0" applyNumberFormat="1" applyFont="1" applyFill="1" applyBorder="1" applyAlignment="1">
      <alignment horizontal="left"/>
    </xf>
    <xf numFmtId="170" fontId="6" fillId="0" borderId="1" xfId="0" applyNumberFormat="1" applyFont="1" applyFill="1" applyBorder="1"/>
    <xf numFmtId="170" fontId="6" fillId="0" borderId="1" xfId="0" applyNumberFormat="1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.Ban%20Lu%20oki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m Nghiep"/>
      <sheetName val="Lua"/>
      <sheetName val="Hang nam"/>
      <sheetName val="Ao"/>
    </sheetNames>
    <sheetDataSet>
      <sheetData sheetId="0">
        <row r="3">
          <cell r="A3" t="str">
            <v>(Kèm theo Thông báo  số 79/TB-UBND ngày 10/11/2025 của UBND xã Tân Kỳ)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15"/>
  <sheetViews>
    <sheetView zoomScale="96" zoomScaleNormal="96" workbookViewId="0">
      <pane xSplit="5" ySplit="5" topLeftCell="F6" activePane="bottomRight" state="frozen"/>
      <selection pane="topRight" activeCell="F1" sqref="F1"/>
      <selection pane="bottomLeft" activeCell="A6" sqref="A6"/>
      <selection pane="bottomRight" activeCell="D5" sqref="D5"/>
    </sheetView>
  </sheetViews>
  <sheetFormatPr defaultRowHeight="15.75" x14ac:dyDescent="0.25"/>
  <cols>
    <col min="1" max="1" width="5.625" style="33" customWidth="1"/>
    <col min="2" max="2" width="35.375" customWidth="1"/>
    <col min="3" max="3" width="12.75" customWidth="1"/>
    <col min="4" max="4" width="14.75" customWidth="1"/>
    <col min="5" max="6" width="0" hidden="1" customWidth="1"/>
    <col min="7" max="7" width="1.25" hidden="1" customWidth="1"/>
    <col min="8" max="8" width="11.125" bestFit="1" customWidth="1"/>
    <col min="9" max="9" width="14.75" customWidth="1"/>
    <col min="10" max="11" width="0" hidden="1" customWidth="1"/>
    <col min="12" max="12" width="2.75" hidden="1" customWidth="1"/>
    <col min="13" max="13" width="13.375" style="21" customWidth="1"/>
    <col min="14" max="14" width="13.75" customWidth="1"/>
    <col min="15" max="63" width="9" style="8"/>
  </cols>
  <sheetData>
    <row r="1" spans="1:63" x14ac:dyDescent="0.25">
      <c r="A1" s="29"/>
    </row>
    <row r="2" spans="1:63" x14ac:dyDescent="0.25">
      <c r="A2" s="67" t="s">
        <v>66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</row>
    <row r="3" spans="1:63" x14ac:dyDescent="0.25">
      <c r="A3" s="71" t="str">
        <f>'[1]Lam Nghiep'!$A$3:$N$3</f>
        <v>(Kèm theo Thông báo  số 79/TB-UBND ngày 10/11/2025 của UBND xã Tân Kỳ)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</row>
    <row r="4" spans="1:63" ht="19.5" customHeight="1" x14ac:dyDescent="0.25">
      <c r="A4" s="68" t="s">
        <v>0</v>
      </c>
      <c r="B4" s="68" t="s">
        <v>29</v>
      </c>
      <c r="C4" s="68" t="s">
        <v>1</v>
      </c>
      <c r="D4" s="68"/>
      <c r="E4" s="68"/>
      <c r="F4" s="68"/>
      <c r="G4" s="68"/>
      <c r="H4" s="68" t="s">
        <v>2</v>
      </c>
      <c r="I4" s="68"/>
      <c r="J4" s="68"/>
      <c r="K4" s="68"/>
      <c r="L4" s="68"/>
      <c r="M4" s="69" t="s">
        <v>23</v>
      </c>
      <c r="N4" s="70" t="s">
        <v>24</v>
      </c>
      <c r="O4" s="7"/>
      <c r="P4" s="7"/>
      <c r="Q4" s="7"/>
      <c r="R4" s="7"/>
      <c r="S4" s="7"/>
    </row>
    <row r="5" spans="1:63" ht="102.75" customHeight="1" x14ac:dyDescent="0.25">
      <c r="A5" s="68"/>
      <c r="B5" s="68"/>
      <c r="C5" s="31" t="s">
        <v>3</v>
      </c>
      <c r="D5" s="31" t="s">
        <v>45</v>
      </c>
      <c r="E5" s="31" t="s">
        <v>4</v>
      </c>
      <c r="F5" s="68" t="s">
        <v>5</v>
      </c>
      <c r="G5" s="68"/>
      <c r="H5" s="31" t="s">
        <v>3</v>
      </c>
      <c r="I5" s="31" t="s">
        <v>45</v>
      </c>
      <c r="J5" s="31" t="s">
        <v>4</v>
      </c>
      <c r="K5" s="68" t="s">
        <v>5</v>
      </c>
      <c r="L5" s="68"/>
      <c r="M5" s="69"/>
      <c r="N5" s="70"/>
      <c r="O5" s="7"/>
      <c r="P5" s="7"/>
      <c r="Q5" s="7"/>
      <c r="R5" s="7"/>
      <c r="S5" s="7"/>
    </row>
    <row r="6" spans="1:63" ht="16.5" customHeight="1" x14ac:dyDescent="0.25">
      <c r="A6" s="30"/>
      <c r="B6" s="12"/>
      <c r="C6" s="12" t="s">
        <v>6</v>
      </c>
      <c r="D6" s="12" t="s">
        <v>6</v>
      </c>
      <c r="E6" s="12" t="s">
        <v>6</v>
      </c>
      <c r="F6" s="12" t="s">
        <v>6</v>
      </c>
      <c r="G6" s="12" t="s">
        <v>6</v>
      </c>
      <c r="H6" s="12" t="s">
        <v>6</v>
      </c>
      <c r="I6" s="12" t="s">
        <v>6</v>
      </c>
      <c r="J6" s="12" t="s">
        <v>6</v>
      </c>
      <c r="K6" s="12" t="s">
        <v>6</v>
      </c>
      <c r="L6" s="12" t="s">
        <v>6</v>
      </c>
      <c r="M6" s="22" t="s">
        <v>26</v>
      </c>
      <c r="N6" s="23" t="s">
        <v>27</v>
      </c>
      <c r="O6" s="7"/>
      <c r="P6" s="7"/>
      <c r="Q6" s="7"/>
      <c r="R6" s="7"/>
      <c r="S6" s="7"/>
    </row>
    <row r="7" spans="1:63" s="8" customFormat="1" x14ac:dyDescent="0.25">
      <c r="A7" s="30"/>
      <c r="B7" s="34">
        <v>1</v>
      </c>
      <c r="C7" s="34">
        <v>2</v>
      </c>
      <c r="D7" s="34">
        <v>3</v>
      </c>
      <c r="E7" s="34">
        <v>4</v>
      </c>
      <c r="F7" s="34">
        <v>5</v>
      </c>
      <c r="G7" s="34">
        <v>6</v>
      </c>
      <c r="H7" s="34">
        <v>4</v>
      </c>
      <c r="I7" s="34">
        <v>5</v>
      </c>
      <c r="J7" s="34">
        <v>9</v>
      </c>
      <c r="K7" s="34">
        <v>10</v>
      </c>
      <c r="L7" s="34">
        <v>11</v>
      </c>
      <c r="M7" s="35">
        <v>6</v>
      </c>
      <c r="N7" s="36">
        <v>7</v>
      </c>
      <c r="O7" s="7"/>
      <c r="P7" s="7"/>
      <c r="Q7" s="7"/>
      <c r="R7" s="7"/>
      <c r="S7" s="7"/>
    </row>
    <row r="8" spans="1:63" ht="18.75" x14ac:dyDescent="0.3">
      <c r="A8" s="31"/>
      <c r="B8" s="13" t="s">
        <v>42</v>
      </c>
      <c r="C8" s="10"/>
      <c r="D8" s="10"/>
      <c r="E8" s="10"/>
      <c r="F8" s="10"/>
      <c r="G8" s="10"/>
      <c r="H8" s="10"/>
      <c r="I8" s="10"/>
      <c r="J8" s="10"/>
      <c r="K8" s="10"/>
      <c r="L8" s="10"/>
      <c r="M8" s="11"/>
      <c r="N8" s="11">
        <f t="shared" ref="N8:N10" si="0">(C8+D8+H8+I8)*M8</f>
        <v>0</v>
      </c>
      <c r="O8" s="7"/>
      <c r="P8" s="7"/>
      <c r="Q8" s="7"/>
      <c r="R8" s="7"/>
      <c r="S8" s="7"/>
    </row>
    <row r="9" spans="1:63" ht="18.75" x14ac:dyDescent="0.25">
      <c r="A9" s="53"/>
      <c r="B9" s="56" t="s">
        <v>51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1"/>
      <c r="N9" s="11"/>
      <c r="O9" s="7"/>
      <c r="P9" s="7"/>
      <c r="Q9" s="7"/>
      <c r="R9" s="7"/>
      <c r="S9" s="7"/>
    </row>
    <row r="10" spans="1:63" s="20" customFormat="1" ht="18.75" x14ac:dyDescent="0.3">
      <c r="A10" s="30">
        <v>1</v>
      </c>
      <c r="B10" s="5" t="s">
        <v>43</v>
      </c>
      <c r="C10" s="10">
        <v>0.01</v>
      </c>
      <c r="D10" s="10"/>
      <c r="E10" s="10"/>
      <c r="F10" s="10"/>
      <c r="G10" s="10"/>
      <c r="H10" s="10"/>
      <c r="I10" s="10"/>
      <c r="J10" s="10"/>
      <c r="K10" s="10"/>
      <c r="L10" s="10"/>
      <c r="M10" s="4">
        <v>8000000</v>
      </c>
      <c r="N10" s="11">
        <f t="shared" si="0"/>
        <v>80000</v>
      </c>
      <c r="O10" s="7"/>
      <c r="P10" s="7"/>
      <c r="Q10" s="7"/>
      <c r="R10" s="7"/>
      <c r="S10" s="7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</row>
    <row r="11" spans="1:63" x14ac:dyDescent="0.25">
      <c r="A11" s="32"/>
      <c r="B11" s="25" t="s">
        <v>44</v>
      </c>
      <c r="C11" s="27">
        <f t="shared" ref="C11:L11" si="1">SUM(C8:C10)</f>
        <v>0.01</v>
      </c>
      <c r="D11" s="25">
        <f t="shared" si="1"/>
        <v>0</v>
      </c>
      <c r="E11" s="25">
        <f t="shared" si="1"/>
        <v>0</v>
      </c>
      <c r="F11" s="25">
        <f t="shared" si="1"/>
        <v>0</v>
      </c>
      <c r="G11" s="25">
        <f t="shared" si="1"/>
        <v>0</v>
      </c>
      <c r="H11" s="25">
        <f t="shared" si="1"/>
        <v>0</v>
      </c>
      <c r="I11" s="25">
        <f t="shared" si="1"/>
        <v>0</v>
      </c>
      <c r="J11" s="25">
        <f t="shared" si="1"/>
        <v>0</v>
      </c>
      <c r="K11" s="25">
        <f t="shared" si="1"/>
        <v>0</v>
      </c>
      <c r="L11" s="25">
        <f t="shared" si="1"/>
        <v>0</v>
      </c>
      <c r="M11" s="25"/>
      <c r="N11" s="26">
        <f>SUM(N8:N10)</f>
        <v>80000</v>
      </c>
    </row>
    <row r="12" spans="1:63" x14ac:dyDescent="0.25">
      <c r="A12" s="32"/>
      <c r="B12" s="25" t="s">
        <v>46</v>
      </c>
      <c r="C12" s="64">
        <f>C11+D11+H11+I11</f>
        <v>0.01</v>
      </c>
      <c r="D12" s="65"/>
      <c r="E12" s="65"/>
      <c r="F12" s="65"/>
      <c r="G12" s="65"/>
      <c r="H12" s="65"/>
      <c r="I12" s="65"/>
      <c r="J12" s="65"/>
      <c r="K12" s="65"/>
      <c r="L12" s="65"/>
      <c r="M12" s="66"/>
      <c r="N12" s="26"/>
    </row>
    <row r="13" spans="1:63" x14ac:dyDescent="0.25">
      <c r="C13" s="28"/>
      <c r="D13" s="24"/>
      <c r="H13" s="24"/>
      <c r="I13" s="24"/>
      <c r="N13" s="28"/>
    </row>
    <row r="14" spans="1:63" x14ac:dyDescent="0.25">
      <c r="H14" t="s">
        <v>47</v>
      </c>
    </row>
    <row r="15" spans="1:63" x14ac:dyDescent="0.25">
      <c r="N15" s="24"/>
    </row>
  </sheetData>
  <mergeCells count="11">
    <mergeCell ref="C12:M12"/>
    <mergeCell ref="A2:N2"/>
    <mergeCell ref="A4:A5"/>
    <mergeCell ref="B4:B5"/>
    <mergeCell ref="C4:G4"/>
    <mergeCell ref="H4:L4"/>
    <mergeCell ref="M4:M5"/>
    <mergeCell ref="N4:N5"/>
    <mergeCell ref="F5:G5"/>
    <mergeCell ref="K5:L5"/>
    <mergeCell ref="A3:N3"/>
  </mergeCell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28"/>
  <sheetViews>
    <sheetView zoomScale="85" zoomScaleNormal="85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16" sqref="C16:H17"/>
    </sheetView>
  </sheetViews>
  <sheetFormatPr defaultRowHeight="18.75" x14ac:dyDescent="0.3"/>
  <cols>
    <col min="1" max="1" width="6" style="3" customWidth="1"/>
    <col min="2" max="2" width="20.125" style="3" customWidth="1"/>
    <col min="3" max="3" width="8.875" style="3" customWidth="1"/>
    <col min="4" max="4" width="9.75" style="3" customWidth="1"/>
    <col min="5" max="5" width="10.125" style="3" customWidth="1"/>
    <col min="6" max="6" width="10.5" style="3" customWidth="1"/>
    <col min="7" max="7" width="10.875" style="3" customWidth="1"/>
    <col min="8" max="8" width="9.125" style="3" customWidth="1"/>
    <col min="9" max="9" width="15.75" style="3" customWidth="1"/>
    <col min="10" max="10" width="14.125" style="19" customWidth="1"/>
    <col min="11" max="11" width="7.25" style="3" customWidth="1"/>
    <col min="12" max="12" width="21" style="18" customWidth="1"/>
    <col min="13" max="13" width="14.25" style="18" bestFit="1" customWidth="1"/>
    <col min="14" max="79" width="9" style="18"/>
    <col min="80" max="16384" width="9" style="3"/>
  </cols>
  <sheetData>
    <row r="1" spans="1:79" x14ac:dyDescent="0.3">
      <c r="A1" s="72" t="s">
        <v>65</v>
      </c>
      <c r="B1" s="72"/>
      <c r="C1" s="72"/>
      <c r="D1" s="72"/>
      <c r="E1" s="72"/>
      <c r="F1" s="72"/>
      <c r="G1" s="72"/>
      <c r="H1" s="72"/>
      <c r="I1" s="72"/>
      <c r="J1" s="72"/>
      <c r="K1" s="72"/>
    </row>
    <row r="2" spans="1:79" ht="21.75" customHeight="1" x14ac:dyDescent="0.3">
      <c r="A2" s="73" t="str">
        <f>'Lam Nghiep'!A3:N3</f>
        <v>(Kèm theo Thông báo  số 79/TB-UBND ngày 10/11/2025 của UBND xã Tân Kỳ)</v>
      </c>
      <c r="B2" s="73"/>
      <c r="C2" s="73"/>
      <c r="D2" s="73"/>
      <c r="E2" s="73"/>
      <c r="F2" s="73"/>
      <c r="G2" s="73"/>
      <c r="H2" s="73"/>
      <c r="I2" s="73"/>
      <c r="J2" s="73"/>
      <c r="K2" s="73"/>
    </row>
    <row r="3" spans="1:79" ht="28.5" customHeight="1" x14ac:dyDescent="0.3">
      <c r="A3" s="70" t="s">
        <v>7</v>
      </c>
      <c r="B3" s="70" t="s">
        <v>29</v>
      </c>
      <c r="C3" s="70" t="s">
        <v>8</v>
      </c>
      <c r="D3" s="70"/>
      <c r="E3" s="70"/>
      <c r="F3" s="74" t="s">
        <v>9</v>
      </c>
      <c r="G3" s="74"/>
      <c r="H3" s="74"/>
      <c r="I3" s="70" t="s">
        <v>23</v>
      </c>
      <c r="J3" s="75" t="s">
        <v>24</v>
      </c>
      <c r="K3" s="70" t="s">
        <v>25</v>
      </c>
    </row>
    <row r="4" spans="1:79" ht="15.75" customHeight="1" x14ac:dyDescent="0.3">
      <c r="A4" s="70"/>
      <c r="B4" s="70"/>
      <c r="C4" s="70" t="s">
        <v>10</v>
      </c>
      <c r="D4" s="70"/>
      <c r="E4" s="70"/>
      <c r="F4" s="70" t="s">
        <v>10</v>
      </c>
      <c r="G4" s="70"/>
      <c r="H4" s="70"/>
      <c r="I4" s="70"/>
      <c r="J4" s="75"/>
      <c r="K4" s="70"/>
    </row>
    <row r="5" spans="1:79" ht="72.75" customHeight="1" x14ac:dyDescent="0.3">
      <c r="A5" s="70"/>
      <c r="B5" s="70"/>
      <c r="C5" s="16" t="s">
        <v>12</v>
      </c>
      <c r="D5" s="16" t="s">
        <v>13</v>
      </c>
      <c r="E5" s="16" t="s">
        <v>14</v>
      </c>
      <c r="F5" s="16" t="s">
        <v>18</v>
      </c>
      <c r="G5" s="16" t="s">
        <v>19</v>
      </c>
      <c r="H5" s="16" t="s">
        <v>20</v>
      </c>
      <c r="I5" s="70"/>
      <c r="J5" s="75"/>
      <c r="K5" s="70"/>
    </row>
    <row r="6" spans="1:79" ht="20.25" customHeight="1" x14ac:dyDescent="0.3">
      <c r="A6" s="70"/>
      <c r="B6" s="70"/>
      <c r="C6" s="17" t="s">
        <v>6</v>
      </c>
      <c r="D6" s="17" t="s">
        <v>6</v>
      </c>
      <c r="E6" s="17" t="s">
        <v>6</v>
      </c>
      <c r="F6" s="17" t="s">
        <v>6</v>
      </c>
      <c r="G6" s="17" t="s">
        <v>6</v>
      </c>
      <c r="H6" s="17" t="s">
        <v>6</v>
      </c>
      <c r="I6" s="17" t="s">
        <v>26</v>
      </c>
      <c r="J6" s="23" t="s">
        <v>27</v>
      </c>
      <c r="K6" s="10"/>
    </row>
    <row r="7" spans="1:79" s="46" customFormat="1" ht="14.25" customHeight="1" x14ac:dyDescent="0.3">
      <c r="A7" s="17"/>
      <c r="B7" s="17">
        <v>1</v>
      </c>
      <c r="C7" s="17">
        <v>2</v>
      </c>
      <c r="D7" s="17">
        <v>3</v>
      </c>
      <c r="E7" s="17">
        <v>4</v>
      </c>
      <c r="F7" s="17">
        <v>5</v>
      </c>
      <c r="G7" s="17">
        <v>6</v>
      </c>
      <c r="H7" s="17">
        <v>7</v>
      </c>
      <c r="I7" s="17">
        <v>8</v>
      </c>
      <c r="J7" s="23">
        <v>9</v>
      </c>
      <c r="K7" s="17">
        <v>10</v>
      </c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  <c r="AA7" s="45"/>
      <c r="AB7" s="45"/>
      <c r="AC7" s="45"/>
      <c r="AD7" s="45"/>
      <c r="AE7" s="45"/>
      <c r="AF7" s="45"/>
      <c r="AG7" s="45"/>
      <c r="AH7" s="45"/>
      <c r="AI7" s="45"/>
      <c r="AJ7" s="45"/>
      <c r="AK7" s="45"/>
      <c r="AL7" s="45"/>
      <c r="AM7" s="45"/>
      <c r="AN7" s="45"/>
      <c r="AO7" s="45"/>
      <c r="AP7" s="45"/>
      <c r="AQ7" s="45"/>
      <c r="AR7" s="45"/>
      <c r="AS7" s="45"/>
      <c r="AT7" s="45"/>
      <c r="AU7" s="45"/>
      <c r="AV7" s="45"/>
      <c r="AW7" s="45"/>
      <c r="AX7" s="45"/>
      <c r="AY7" s="45"/>
      <c r="AZ7" s="45"/>
      <c r="BA7" s="45"/>
      <c r="BB7" s="45"/>
      <c r="BC7" s="45"/>
      <c r="BD7" s="45"/>
      <c r="BE7" s="45"/>
      <c r="BF7" s="45"/>
      <c r="BG7" s="45"/>
      <c r="BH7" s="45"/>
      <c r="BI7" s="45"/>
      <c r="BJ7" s="45"/>
      <c r="BK7" s="45"/>
      <c r="BL7" s="45"/>
      <c r="BM7" s="45"/>
      <c r="BN7" s="45"/>
      <c r="BO7" s="45"/>
      <c r="BP7" s="45"/>
      <c r="BQ7" s="45"/>
      <c r="BR7" s="45"/>
      <c r="BS7" s="45"/>
      <c r="BT7" s="45"/>
      <c r="BU7" s="45"/>
      <c r="BV7" s="45"/>
      <c r="BW7" s="45"/>
      <c r="BX7" s="45"/>
      <c r="BY7" s="45"/>
      <c r="BZ7" s="45"/>
      <c r="CA7" s="45"/>
    </row>
    <row r="8" spans="1:79" ht="23.25" customHeight="1" x14ac:dyDescent="0.3">
      <c r="A8" s="13"/>
      <c r="B8" s="13" t="s">
        <v>42</v>
      </c>
      <c r="C8" s="5"/>
      <c r="D8" s="5"/>
      <c r="E8" s="5"/>
      <c r="F8" s="5"/>
      <c r="G8" s="5"/>
      <c r="H8" s="5"/>
      <c r="I8" s="5"/>
      <c r="J8" s="6">
        <f t="shared" ref="J8:J15" si="0">(E8+H8)*I8</f>
        <v>0</v>
      </c>
      <c r="K8" s="5"/>
    </row>
    <row r="9" spans="1:79" ht="23.25" customHeight="1" x14ac:dyDescent="0.3">
      <c r="A9" s="13"/>
      <c r="B9" s="56" t="s">
        <v>51</v>
      </c>
      <c r="C9" s="5"/>
      <c r="D9" s="5"/>
      <c r="E9" s="5"/>
      <c r="F9" s="5"/>
      <c r="G9" s="5"/>
      <c r="H9" s="5"/>
      <c r="I9" s="5"/>
      <c r="J9" s="6"/>
      <c r="K9" s="5"/>
    </row>
    <row r="10" spans="1:79" ht="23.25" customHeight="1" x14ac:dyDescent="0.3">
      <c r="A10" s="5">
        <v>1</v>
      </c>
      <c r="B10" s="5" t="s">
        <v>37</v>
      </c>
      <c r="C10" s="5"/>
      <c r="D10" s="5"/>
      <c r="E10" s="5"/>
      <c r="F10" s="5"/>
      <c r="G10" s="5"/>
      <c r="H10" s="5">
        <v>0.05</v>
      </c>
      <c r="I10" s="14">
        <v>5000000</v>
      </c>
      <c r="J10" s="6">
        <f t="shared" si="0"/>
        <v>250000</v>
      </c>
      <c r="K10" s="5"/>
    </row>
    <row r="11" spans="1:79" ht="23.25" customHeight="1" x14ac:dyDescent="0.3">
      <c r="A11" s="5">
        <v>2</v>
      </c>
      <c r="B11" s="5" t="s">
        <v>38</v>
      </c>
      <c r="C11" s="5"/>
      <c r="D11" s="5"/>
      <c r="E11" s="5">
        <v>0.06</v>
      </c>
      <c r="F11" s="5"/>
      <c r="G11" s="5"/>
      <c r="H11" s="5"/>
      <c r="I11" s="4">
        <v>10000000</v>
      </c>
      <c r="J11" s="6">
        <f t="shared" si="0"/>
        <v>600000</v>
      </c>
      <c r="K11" s="5"/>
    </row>
    <row r="12" spans="1:79" ht="23.25" customHeight="1" x14ac:dyDescent="0.3">
      <c r="A12" s="5">
        <v>3</v>
      </c>
      <c r="B12" s="5" t="s">
        <v>39</v>
      </c>
      <c r="C12" s="5"/>
      <c r="D12" s="5"/>
      <c r="E12" s="5">
        <v>6.25E-2</v>
      </c>
      <c r="F12" s="5"/>
      <c r="G12" s="5"/>
      <c r="H12" s="5"/>
      <c r="I12" s="4">
        <v>10000000</v>
      </c>
      <c r="J12" s="6">
        <f>(E12+H12)*I12</f>
        <v>625000</v>
      </c>
      <c r="K12" s="5"/>
    </row>
    <row r="13" spans="1:79" ht="23.25" customHeight="1" x14ac:dyDescent="0.3">
      <c r="A13" s="5">
        <v>4</v>
      </c>
      <c r="B13" s="5" t="s">
        <v>33</v>
      </c>
      <c r="C13" s="5"/>
      <c r="D13" s="5"/>
      <c r="E13" s="5"/>
      <c r="F13" s="5"/>
      <c r="G13" s="5"/>
      <c r="H13" s="5">
        <v>0.04</v>
      </c>
      <c r="I13" s="14">
        <v>5000000</v>
      </c>
      <c r="J13" s="6">
        <f>(E13+H13)*I13</f>
        <v>200000</v>
      </c>
      <c r="K13" s="5"/>
    </row>
    <row r="14" spans="1:79" ht="23.25" customHeight="1" x14ac:dyDescent="0.3">
      <c r="A14" s="5">
        <v>5</v>
      </c>
      <c r="B14" s="5" t="s">
        <v>40</v>
      </c>
      <c r="C14" s="5"/>
      <c r="D14" s="5"/>
      <c r="E14" s="5">
        <v>0.05</v>
      </c>
      <c r="F14" s="5"/>
      <c r="G14" s="5"/>
      <c r="H14" s="5"/>
      <c r="I14" s="4">
        <v>10000000</v>
      </c>
      <c r="J14" s="6">
        <f t="shared" si="0"/>
        <v>500000</v>
      </c>
      <c r="K14" s="5"/>
    </row>
    <row r="15" spans="1:79" ht="23.25" customHeight="1" x14ac:dyDescent="0.3">
      <c r="A15" s="5">
        <v>6</v>
      </c>
      <c r="B15" s="5" t="s">
        <v>41</v>
      </c>
      <c r="C15" s="5"/>
      <c r="D15" s="5"/>
      <c r="E15" s="5">
        <v>0.05</v>
      </c>
      <c r="F15" s="5"/>
      <c r="G15" s="5"/>
      <c r="H15" s="5"/>
      <c r="I15" s="4">
        <v>10000000</v>
      </c>
      <c r="J15" s="6">
        <f t="shared" si="0"/>
        <v>500000</v>
      </c>
      <c r="K15" s="5"/>
    </row>
    <row r="16" spans="1:79" s="43" customFormat="1" x14ac:dyDescent="0.3">
      <c r="A16" s="41"/>
      <c r="B16" s="41" t="s">
        <v>44</v>
      </c>
      <c r="C16" s="79"/>
      <c r="D16" s="79"/>
      <c r="E16" s="79">
        <f>SUM(E8:E15)</f>
        <v>0.22249999999999998</v>
      </c>
      <c r="F16" s="79">
        <f>SUM(F8:F15)</f>
        <v>0</v>
      </c>
      <c r="G16" s="79">
        <f>SUM(G8:G15)</f>
        <v>0</v>
      </c>
      <c r="H16" s="79">
        <f>SUM(H8:H15)</f>
        <v>0.09</v>
      </c>
      <c r="I16" s="44"/>
      <c r="J16" s="44">
        <f>SUM(J8:J15)</f>
        <v>2675000</v>
      </c>
      <c r="K16" s="41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  <c r="AF16" s="42"/>
      <c r="AG16" s="42"/>
      <c r="AH16" s="42"/>
      <c r="AI16" s="42"/>
      <c r="AJ16" s="42"/>
      <c r="AK16" s="42"/>
      <c r="AL16" s="42"/>
      <c r="AM16" s="42"/>
      <c r="AN16" s="42"/>
      <c r="AO16" s="42"/>
      <c r="AP16" s="42"/>
      <c r="AQ16" s="42"/>
      <c r="AR16" s="42"/>
      <c r="AS16" s="42"/>
      <c r="AT16" s="42"/>
      <c r="AU16" s="42"/>
      <c r="AV16" s="42"/>
      <c r="AW16" s="42"/>
      <c r="AX16" s="42"/>
      <c r="AY16" s="42"/>
      <c r="AZ16" s="42"/>
      <c r="BA16" s="42"/>
      <c r="BB16" s="42"/>
      <c r="BC16" s="42"/>
      <c r="BD16" s="42"/>
      <c r="BE16" s="42"/>
      <c r="BF16" s="42"/>
      <c r="BG16" s="42"/>
      <c r="BH16" s="42"/>
      <c r="BI16" s="42"/>
      <c r="BJ16" s="42"/>
      <c r="BK16" s="42"/>
      <c r="BL16" s="42"/>
      <c r="BM16" s="42"/>
      <c r="BN16" s="42"/>
      <c r="BO16" s="42"/>
      <c r="BP16" s="42"/>
      <c r="BQ16" s="42"/>
      <c r="BR16" s="42"/>
      <c r="BS16" s="42"/>
      <c r="BT16" s="42"/>
      <c r="BU16" s="42"/>
      <c r="BV16" s="42"/>
      <c r="BW16" s="42"/>
      <c r="BX16" s="42"/>
      <c r="BY16" s="42"/>
      <c r="BZ16" s="42"/>
      <c r="CA16" s="42"/>
    </row>
    <row r="17" spans="1:11" x14ac:dyDescent="0.3">
      <c r="A17" s="13"/>
      <c r="B17" s="13" t="s">
        <v>48</v>
      </c>
      <c r="C17" s="80">
        <f>E16+H16</f>
        <v>0.3125</v>
      </c>
      <c r="D17" s="81"/>
      <c r="E17" s="81"/>
      <c r="F17" s="81"/>
      <c r="G17" s="81"/>
      <c r="H17" s="82"/>
      <c r="I17" s="13"/>
      <c r="J17" s="40"/>
      <c r="K17" s="13"/>
    </row>
    <row r="20" spans="1:11" x14ac:dyDescent="0.3">
      <c r="E20" s="19"/>
    </row>
    <row r="26" spans="1:11" x14ac:dyDescent="0.3">
      <c r="J26" s="19" t="e">
        <f>E16*#REF!</f>
        <v>#REF!</v>
      </c>
    </row>
    <row r="27" spans="1:11" x14ac:dyDescent="0.3">
      <c r="J27" s="19" t="e">
        <f>H16*#REF!</f>
        <v>#REF!</v>
      </c>
    </row>
    <row r="28" spans="1:11" x14ac:dyDescent="0.3">
      <c r="J28" s="19" t="e">
        <f>J26+J27+'Hang nam'!J16</f>
        <v>#REF!</v>
      </c>
    </row>
  </sheetData>
  <mergeCells count="12">
    <mergeCell ref="C17:H17"/>
    <mergeCell ref="A1:K1"/>
    <mergeCell ref="A2:K2"/>
    <mergeCell ref="F4:H4"/>
    <mergeCell ref="C3:E3"/>
    <mergeCell ref="F3:H3"/>
    <mergeCell ref="C4:E4"/>
    <mergeCell ref="I3:I5"/>
    <mergeCell ref="J3:J5"/>
    <mergeCell ref="K3:K5"/>
    <mergeCell ref="B3:B6"/>
    <mergeCell ref="A3:A6"/>
  </mergeCells>
  <pageMargins left="0.7" right="0.7" top="0.75" bottom="0.75" header="0.3" footer="0.3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36"/>
  <sheetViews>
    <sheetView zoomScale="77" zoomScaleNormal="77" workbookViewId="0">
      <selection activeCell="C16" sqref="C16:H17"/>
    </sheetView>
  </sheetViews>
  <sheetFormatPr defaultRowHeight="18.75" x14ac:dyDescent="0.3"/>
  <cols>
    <col min="1" max="1" width="4.625" style="3" customWidth="1"/>
    <col min="2" max="2" width="33.5" style="3" customWidth="1"/>
    <col min="3" max="3" width="20" style="3" customWidth="1"/>
    <col min="4" max="5" width="16.875" style="3" customWidth="1"/>
    <col min="6" max="6" width="17.875" style="3" customWidth="1"/>
    <col min="7" max="7" width="19.125" style="3" customWidth="1"/>
    <col min="8" max="8" width="15.5" style="3" customWidth="1"/>
    <col min="9" max="9" width="15.875" style="19" bestFit="1" customWidth="1"/>
    <col min="10" max="10" width="16.25" style="3" bestFit="1" customWidth="1"/>
    <col min="11" max="11" width="9" style="3"/>
    <col min="12" max="12" width="17.5" style="3" bestFit="1" customWidth="1"/>
    <col min="13" max="13" width="12" style="3" bestFit="1" customWidth="1"/>
    <col min="14" max="14" width="13.125" style="3" customWidth="1"/>
    <col min="15" max="15" width="13.5" style="3" customWidth="1"/>
    <col min="16" max="48" width="9" style="3"/>
    <col min="49" max="16384" width="9" style="1"/>
  </cols>
  <sheetData>
    <row r="1" spans="1:48" x14ac:dyDescent="0.3">
      <c r="A1" s="72" t="s">
        <v>64</v>
      </c>
      <c r="B1" s="72"/>
      <c r="C1" s="72"/>
      <c r="D1" s="72"/>
      <c r="E1" s="72"/>
      <c r="F1" s="72"/>
      <c r="G1" s="72"/>
      <c r="H1" s="72"/>
      <c r="I1" s="72"/>
      <c r="J1" s="72"/>
    </row>
    <row r="2" spans="1:48" ht="21" customHeight="1" x14ac:dyDescent="0.3">
      <c r="A2" s="76" t="str">
        <f>'Lam Nghiep'!A3:N3</f>
        <v>(Kèm theo Thông báo  số 79/TB-UBND ngày 10/11/2025 của UBND xã Tân Kỳ)</v>
      </c>
      <c r="B2" s="76"/>
      <c r="C2" s="76"/>
      <c r="D2" s="76"/>
      <c r="E2" s="76"/>
      <c r="F2" s="76"/>
      <c r="G2" s="76"/>
      <c r="H2" s="76"/>
      <c r="I2" s="76"/>
      <c r="J2" s="76"/>
    </row>
    <row r="3" spans="1:48" ht="19.5" customHeight="1" x14ac:dyDescent="0.3">
      <c r="A3" s="70" t="s">
        <v>7</v>
      </c>
      <c r="B3" s="70" t="s">
        <v>32</v>
      </c>
      <c r="C3" s="70" t="s">
        <v>8</v>
      </c>
      <c r="D3" s="70"/>
      <c r="E3" s="70"/>
      <c r="F3" s="70" t="s">
        <v>9</v>
      </c>
      <c r="G3" s="70"/>
      <c r="H3" s="70"/>
      <c r="I3" s="75" t="s">
        <v>28</v>
      </c>
      <c r="J3" s="70" t="s">
        <v>24</v>
      </c>
      <c r="K3" s="9"/>
      <c r="L3" s="9"/>
      <c r="M3" s="9"/>
      <c r="N3" s="9"/>
      <c r="O3" s="9"/>
    </row>
    <row r="4" spans="1:48" ht="15.75" customHeight="1" x14ac:dyDescent="0.3">
      <c r="A4" s="70"/>
      <c r="B4" s="70"/>
      <c r="C4" s="70" t="s">
        <v>11</v>
      </c>
      <c r="D4" s="70"/>
      <c r="E4" s="70"/>
      <c r="F4" s="70" t="s">
        <v>11</v>
      </c>
      <c r="G4" s="70"/>
      <c r="H4" s="70"/>
      <c r="I4" s="75"/>
      <c r="J4" s="70"/>
      <c r="K4" s="9"/>
      <c r="L4" s="9"/>
      <c r="M4" s="9"/>
      <c r="N4" s="9"/>
      <c r="O4" s="9"/>
    </row>
    <row r="5" spans="1:48" ht="79.5" customHeight="1" x14ac:dyDescent="0.3">
      <c r="A5" s="70"/>
      <c r="B5" s="70"/>
      <c r="C5" s="16" t="s">
        <v>15</v>
      </c>
      <c r="D5" s="16" t="s">
        <v>16</v>
      </c>
      <c r="E5" s="16" t="s">
        <v>17</v>
      </c>
      <c r="F5" s="16" t="s">
        <v>15</v>
      </c>
      <c r="G5" s="16" t="s">
        <v>21</v>
      </c>
      <c r="H5" s="16" t="s">
        <v>22</v>
      </c>
      <c r="I5" s="75"/>
      <c r="J5" s="70"/>
      <c r="K5" s="9"/>
      <c r="L5" s="9"/>
      <c r="M5" s="9"/>
      <c r="N5" s="9"/>
      <c r="O5" s="9"/>
    </row>
    <row r="6" spans="1:48" s="51" customFormat="1" ht="19.5" customHeight="1" x14ac:dyDescent="0.3">
      <c r="A6" s="17"/>
      <c r="B6" s="17"/>
      <c r="C6" s="17" t="s">
        <v>6</v>
      </c>
      <c r="D6" s="17" t="s">
        <v>6</v>
      </c>
      <c r="E6" s="17" t="s">
        <v>6</v>
      </c>
      <c r="F6" s="17" t="s">
        <v>6</v>
      </c>
      <c r="G6" s="17" t="s">
        <v>6</v>
      </c>
      <c r="H6" s="17" t="s">
        <v>6</v>
      </c>
      <c r="I6" s="23" t="s">
        <v>30</v>
      </c>
      <c r="J6" s="17" t="s">
        <v>31</v>
      </c>
      <c r="K6" s="50"/>
      <c r="L6" s="50"/>
      <c r="M6" s="50"/>
      <c r="N6" s="50"/>
      <c r="O6" s="50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  <c r="AA6" s="46"/>
      <c r="AB6" s="46"/>
      <c r="AC6" s="46"/>
      <c r="AD6" s="46"/>
      <c r="AE6" s="46"/>
      <c r="AF6" s="46"/>
      <c r="AG6" s="46"/>
      <c r="AH6" s="46"/>
      <c r="AI6" s="46"/>
      <c r="AJ6" s="46"/>
      <c r="AK6" s="46"/>
      <c r="AL6" s="46"/>
      <c r="AM6" s="46"/>
      <c r="AN6" s="46"/>
      <c r="AO6" s="46"/>
      <c r="AP6" s="46"/>
      <c r="AQ6" s="46"/>
      <c r="AR6" s="46"/>
      <c r="AS6" s="46"/>
      <c r="AT6" s="46"/>
      <c r="AU6" s="46"/>
      <c r="AV6" s="46"/>
    </row>
    <row r="7" spans="1:48" ht="14.25" customHeight="1" x14ac:dyDescent="0.3">
      <c r="A7" s="10"/>
      <c r="B7" s="17">
        <v>1</v>
      </c>
      <c r="C7" s="17">
        <v>2</v>
      </c>
      <c r="D7" s="17">
        <v>3</v>
      </c>
      <c r="E7" s="17">
        <v>4</v>
      </c>
      <c r="F7" s="17">
        <v>5</v>
      </c>
      <c r="G7" s="17">
        <v>6</v>
      </c>
      <c r="H7" s="17">
        <v>7</v>
      </c>
      <c r="I7" s="23">
        <v>8</v>
      </c>
      <c r="J7" s="17">
        <v>9</v>
      </c>
      <c r="K7" s="9"/>
      <c r="L7" s="9"/>
      <c r="M7" s="9"/>
      <c r="N7" s="9"/>
      <c r="O7" s="9"/>
    </row>
    <row r="8" spans="1:48" x14ac:dyDescent="0.3">
      <c r="A8" s="47"/>
      <c r="B8" s="48" t="s">
        <v>42</v>
      </c>
      <c r="C8" s="5"/>
      <c r="D8" s="5"/>
      <c r="E8" s="5"/>
      <c r="F8" s="5"/>
      <c r="G8" s="5"/>
      <c r="H8" s="5"/>
      <c r="I8" s="6"/>
      <c r="J8" s="6">
        <f t="shared" ref="J8:J15" si="0">(C8+D8+E8+F8+G8+H8)*I8</f>
        <v>0</v>
      </c>
    </row>
    <row r="9" spans="1:48" x14ac:dyDescent="0.3">
      <c r="A9" s="47"/>
      <c r="B9" s="56" t="s">
        <v>50</v>
      </c>
      <c r="C9" s="5"/>
      <c r="D9" s="5"/>
      <c r="E9" s="5"/>
      <c r="F9" s="5"/>
      <c r="G9" s="5"/>
      <c r="H9" s="5"/>
      <c r="I9" s="6"/>
      <c r="J9" s="6"/>
    </row>
    <row r="10" spans="1:48" s="3" customFormat="1" x14ac:dyDescent="0.3">
      <c r="A10" s="10">
        <v>1</v>
      </c>
      <c r="B10" s="5" t="s">
        <v>52</v>
      </c>
      <c r="C10" s="63">
        <f>0.0001*610</f>
        <v>6.1000000000000006E-2</v>
      </c>
      <c r="D10" s="10"/>
      <c r="E10" s="10"/>
      <c r="F10" s="10"/>
      <c r="G10" s="10"/>
      <c r="H10" s="10"/>
      <c r="I10" s="4">
        <v>6000000</v>
      </c>
      <c r="J10" s="11">
        <f>I10*C10</f>
        <v>366000.00000000006</v>
      </c>
    </row>
    <row r="11" spans="1:48" s="3" customFormat="1" x14ac:dyDescent="0.3">
      <c r="A11" s="10">
        <v>2</v>
      </c>
      <c r="B11" s="5" t="s">
        <v>53</v>
      </c>
      <c r="C11" s="63">
        <f>0.0001*371</f>
        <v>3.7100000000000001E-2</v>
      </c>
      <c r="D11" s="10"/>
      <c r="E11" s="10"/>
      <c r="F11" s="10"/>
      <c r="G11" s="10"/>
      <c r="H11" s="10"/>
      <c r="I11" s="4">
        <v>6000000</v>
      </c>
      <c r="J11" s="11">
        <f>I11*C11</f>
        <v>222600</v>
      </c>
    </row>
    <row r="12" spans="1:48" x14ac:dyDescent="0.3">
      <c r="A12" s="47"/>
      <c r="B12" s="56" t="s">
        <v>51</v>
      </c>
      <c r="C12" s="5"/>
      <c r="D12" s="5"/>
      <c r="E12" s="5"/>
      <c r="F12" s="5"/>
      <c r="G12" s="5"/>
      <c r="H12" s="5"/>
      <c r="I12" s="6"/>
      <c r="J12" s="6"/>
    </row>
    <row r="13" spans="1:48" s="2" customFormat="1" x14ac:dyDescent="0.3">
      <c r="A13" s="38">
        <v>1</v>
      </c>
      <c r="B13" s="49" t="s">
        <v>34</v>
      </c>
      <c r="C13" s="5"/>
      <c r="D13" s="5">
        <v>7.0000000000000007E-2</v>
      </c>
      <c r="E13" s="5"/>
      <c r="F13" s="5"/>
      <c r="G13" s="5"/>
      <c r="H13" s="5"/>
      <c r="I13" s="6">
        <v>10000000</v>
      </c>
      <c r="J13" s="6">
        <f t="shared" si="0"/>
        <v>700000.00000000012</v>
      </c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</row>
    <row r="14" spans="1:48" s="2" customFormat="1" x14ac:dyDescent="0.3">
      <c r="A14" s="38">
        <v>2</v>
      </c>
      <c r="B14" s="49" t="s">
        <v>35</v>
      </c>
      <c r="C14" s="5">
        <v>0.06</v>
      </c>
      <c r="D14" s="5"/>
      <c r="E14" s="5"/>
      <c r="F14" s="5"/>
      <c r="G14" s="5"/>
      <c r="H14" s="5"/>
      <c r="I14" s="6">
        <v>6000000</v>
      </c>
      <c r="J14" s="6">
        <f t="shared" si="0"/>
        <v>360000</v>
      </c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</row>
    <row r="15" spans="1:48" s="2" customFormat="1" x14ac:dyDescent="0.3">
      <c r="A15" s="38">
        <v>3</v>
      </c>
      <c r="B15" s="49" t="s">
        <v>36</v>
      </c>
      <c r="C15" s="5">
        <v>7.0000000000000007E-2</v>
      </c>
      <c r="D15" s="5"/>
      <c r="E15" s="5"/>
      <c r="F15" s="5"/>
      <c r="G15" s="5"/>
      <c r="H15" s="5"/>
      <c r="I15" s="6">
        <v>6000000</v>
      </c>
      <c r="J15" s="6">
        <f t="shared" si="0"/>
        <v>420000.00000000006</v>
      </c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</row>
    <row r="16" spans="1:48" s="15" customFormat="1" x14ac:dyDescent="0.3">
      <c r="A16" s="13"/>
      <c r="B16" s="13" t="s">
        <v>44</v>
      </c>
      <c r="C16" s="83">
        <f>SUM(C8:C15)</f>
        <v>0.22810000000000002</v>
      </c>
      <c r="D16" s="83">
        <f t="shared" ref="D16:H16" si="1">SUM(D8:D15)</f>
        <v>7.0000000000000007E-2</v>
      </c>
      <c r="E16" s="83">
        <f t="shared" si="1"/>
        <v>0</v>
      </c>
      <c r="F16" s="83">
        <f t="shared" si="1"/>
        <v>0</v>
      </c>
      <c r="G16" s="83">
        <f t="shared" si="1"/>
        <v>0</v>
      </c>
      <c r="H16" s="83">
        <f t="shared" si="1"/>
        <v>0</v>
      </c>
      <c r="I16" s="40"/>
      <c r="J16" s="40">
        <f>SUM(J8:J15)</f>
        <v>2068600</v>
      </c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39"/>
      <c r="AH16" s="39"/>
      <c r="AI16" s="39"/>
      <c r="AJ16" s="39"/>
      <c r="AK16" s="39"/>
      <c r="AL16" s="39"/>
      <c r="AM16" s="39"/>
      <c r="AN16" s="39"/>
      <c r="AO16" s="39"/>
      <c r="AP16" s="39"/>
      <c r="AQ16" s="39"/>
      <c r="AR16" s="39"/>
      <c r="AS16" s="39"/>
      <c r="AT16" s="39"/>
      <c r="AU16" s="39"/>
      <c r="AV16" s="39"/>
    </row>
    <row r="17" spans="1:48" s="15" customFormat="1" x14ac:dyDescent="0.3">
      <c r="A17" s="13"/>
      <c r="B17" s="13" t="s">
        <v>49</v>
      </c>
      <c r="C17" s="84">
        <f>C16+D16+E16+F16+G16+H16</f>
        <v>0.29810000000000003</v>
      </c>
      <c r="D17" s="84"/>
      <c r="E17" s="84"/>
      <c r="F17" s="84"/>
      <c r="G17" s="84"/>
      <c r="H17" s="84"/>
      <c r="I17" s="40"/>
      <c r="J17" s="13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  <c r="AG17" s="39"/>
      <c r="AH17" s="39"/>
      <c r="AI17" s="39"/>
      <c r="AJ17" s="39"/>
      <c r="AK17" s="39"/>
      <c r="AL17" s="39"/>
      <c r="AM17" s="39"/>
      <c r="AN17" s="39"/>
      <c r="AO17" s="39"/>
      <c r="AP17" s="39"/>
      <c r="AQ17" s="39"/>
      <c r="AR17" s="39"/>
      <c r="AS17" s="39"/>
      <c r="AT17" s="39"/>
      <c r="AU17" s="39"/>
      <c r="AV17" s="39"/>
    </row>
    <row r="20" spans="1:48" x14ac:dyDescent="0.3">
      <c r="J20" s="19"/>
    </row>
    <row r="21" spans="1:48" x14ac:dyDescent="0.3">
      <c r="J21" s="19"/>
    </row>
    <row r="22" spans="1:48" x14ac:dyDescent="0.3">
      <c r="J22" s="19"/>
    </row>
    <row r="31" spans="1:48" x14ac:dyDescent="0.3">
      <c r="J31" s="19"/>
    </row>
    <row r="32" spans="1:48" x14ac:dyDescent="0.3">
      <c r="J32" s="19"/>
    </row>
    <row r="33" spans="10:10" x14ac:dyDescent="0.3">
      <c r="J33" s="19"/>
    </row>
    <row r="34" spans="10:10" x14ac:dyDescent="0.3">
      <c r="J34" s="19"/>
    </row>
    <row r="35" spans="10:10" x14ac:dyDescent="0.3">
      <c r="J35" s="19"/>
    </row>
    <row r="36" spans="10:10" x14ac:dyDescent="0.3">
      <c r="J36" s="19"/>
    </row>
  </sheetData>
  <mergeCells count="11">
    <mergeCell ref="A2:J2"/>
    <mergeCell ref="C17:H17"/>
    <mergeCell ref="A1:J1"/>
    <mergeCell ref="I3:I5"/>
    <mergeCell ref="J3:J5"/>
    <mergeCell ref="F4:H4"/>
    <mergeCell ref="A3:A5"/>
    <mergeCell ref="B3:B5"/>
    <mergeCell ref="C3:E3"/>
    <mergeCell ref="F3:H3"/>
    <mergeCell ref="C4:E4"/>
  </mergeCells>
  <pageMargins left="0.7" right="0.7" top="0.75" bottom="0.75" header="0.3" footer="0.3"/>
  <pageSetup paperSize="8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tabSelected="1" workbookViewId="0">
      <selection activeCell="D4" sqref="D4:D5"/>
    </sheetView>
  </sheetViews>
  <sheetFormatPr defaultRowHeight="15.75" x14ac:dyDescent="0.25"/>
  <cols>
    <col min="1" max="1" width="9" style="8"/>
    <col min="2" max="2" width="25.125" style="8" customWidth="1"/>
    <col min="3" max="3" width="11.75" style="8" customWidth="1"/>
    <col min="4" max="4" width="13.25" style="8" customWidth="1"/>
    <col min="5" max="5" width="14.375" style="8" customWidth="1"/>
    <col min="6" max="6" width="13" style="8" customWidth="1"/>
    <col min="7" max="7" width="13.375" style="8" customWidth="1"/>
    <col min="8" max="8" width="13.75" style="8" bestFit="1" customWidth="1"/>
    <col min="9" max="9" width="7.25" style="8" bestFit="1" customWidth="1"/>
    <col min="10" max="10" width="14.75" style="8" bestFit="1" customWidth="1"/>
    <col min="11" max="11" width="13.75" style="8" bestFit="1" customWidth="1"/>
    <col min="12" max="16384" width="9" style="8"/>
  </cols>
  <sheetData>
    <row r="1" spans="1:9" x14ac:dyDescent="0.25">
      <c r="A1" s="57"/>
    </row>
    <row r="2" spans="1:9" x14ac:dyDescent="0.25">
      <c r="A2" s="77" t="s">
        <v>63</v>
      </c>
      <c r="B2" s="77"/>
      <c r="C2" s="77"/>
      <c r="D2" s="77"/>
      <c r="E2" s="77"/>
      <c r="F2" s="77"/>
      <c r="G2" s="77"/>
      <c r="H2" s="77"/>
      <c r="I2" s="77"/>
    </row>
    <row r="3" spans="1:9" x14ac:dyDescent="0.25">
      <c r="A3" s="78" t="str">
        <f>'Lam Nghiep'!A3:N3</f>
        <v>(Kèm theo Thông báo  số 79/TB-UBND ngày 10/11/2025 của UBND xã Tân Kỳ)</v>
      </c>
      <c r="B3" s="78"/>
      <c r="C3" s="78"/>
      <c r="D3" s="78"/>
      <c r="E3" s="78"/>
      <c r="F3" s="78"/>
      <c r="G3" s="78"/>
      <c r="H3" s="78"/>
      <c r="I3" s="78"/>
    </row>
    <row r="4" spans="1:9" ht="86.25" customHeight="1" x14ac:dyDescent="0.25">
      <c r="A4" s="70" t="s">
        <v>0</v>
      </c>
      <c r="B4" s="70" t="s">
        <v>29</v>
      </c>
      <c r="C4" s="70" t="s">
        <v>54</v>
      </c>
      <c r="D4" s="70" t="s">
        <v>55</v>
      </c>
      <c r="E4" s="70" t="s">
        <v>56</v>
      </c>
      <c r="F4" s="70" t="s">
        <v>57</v>
      </c>
      <c r="G4" s="70" t="s">
        <v>58</v>
      </c>
      <c r="H4" s="70" t="s">
        <v>24</v>
      </c>
      <c r="I4" s="70" t="s">
        <v>25</v>
      </c>
    </row>
    <row r="5" spans="1:9" x14ac:dyDescent="0.25">
      <c r="A5" s="70"/>
      <c r="B5" s="70"/>
      <c r="C5" s="70"/>
      <c r="D5" s="70"/>
      <c r="E5" s="70"/>
      <c r="F5" s="70"/>
      <c r="G5" s="70"/>
      <c r="H5" s="70"/>
      <c r="I5" s="70"/>
    </row>
    <row r="6" spans="1:9" ht="41.25" customHeight="1" x14ac:dyDescent="0.25">
      <c r="A6" s="70"/>
      <c r="B6" s="70"/>
      <c r="C6" s="37" t="s">
        <v>59</v>
      </c>
      <c r="D6" s="37" t="s">
        <v>60</v>
      </c>
      <c r="E6" s="37" t="s">
        <v>61</v>
      </c>
      <c r="F6" s="37" t="s">
        <v>60</v>
      </c>
      <c r="G6" s="37" t="s">
        <v>26</v>
      </c>
      <c r="H6" s="37" t="s">
        <v>59</v>
      </c>
      <c r="I6" s="52"/>
    </row>
    <row r="7" spans="1:9" x14ac:dyDescent="0.25">
      <c r="A7" s="52"/>
      <c r="B7" s="36">
        <v>1</v>
      </c>
      <c r="C7" s="36">
        <v>2</v>
      </c>
      <c r="D7" s="36">
        <v>3</v>
      </c>
      <c r="E7" s="36">
        <v>4</v>
      </c>
      <c r="F7" s="36">
        <v>5</v>
      </c>
      <c r="G7" s="36">
        <v>6</v>
      </c>
      <c r="H7" s="36">
        <v>7</v>
      </c>
      <c r="I7" s="36">
        <v>8</v>
      </c>
    </row>
    <row r="8" spans="1:9" ht="21" customHeight="1" x14ac:dyDescent="0.25">
      <c r="A8" s="52"/>
      <c r="B8" s="60" t="s">
        <v>42</v>
      </c>
      <c r="C8" s="52"/>
      <c r="D8" s="52"/>
      <c r="E8" s="52"/>
      <c r="F8" s="52"/>
      <c r="G8" s="52"/>
      <c r="H8" s="59"/>
      <c r="I8" s="52"/>
    </row>
    <row r="9" spans="1:9" ht="21" customHeight="1" x14ac:dyDescent="0.25">
      <c r="A9" s="52"/>
      <c r="B9" s="56" t="s">
        <v>50</v>
      </c>
      <c r="C9" s="52"/>
      <c r="D9" s="52"/>
      <c r="E9" s="52"/>
      <c r="F9" s="52"/>
      <c r="G9" s="52"/>
      <c r="H9" s="59"/>
      <c r="I9" s="52"/>
    </row>
    <row r="10" spans="1:9" ht="21" customHeight="1" x14ac:dyDescent="0.3">
      <c r="A10" s="52">
        <v>1</v>
      </c>
      <c r="B10" s="5" t="s">
        <v>62</v>
      </c>
      <c r="C10" s="52"/>
      <c r="D10" s="52"/>
      <c r="E10" s="52"/>
      <c r="F10" s="52">
        <f>0.0001*1000</f>
        <v>0.1</v>
      </c>
      <c r="G10" s="58">
        <v>15000000</v>
      </c>
      <c r="H10" s="59">
        <f>G10*F10</f>
        <v>1500000</v>
      </c>
      <c r="I10" s="52"/>
    </row>
    <row r="11" spans="1:9" ht="30" customHeight="1" x14ac:dyDescent="0.25">
      <c r="A11" s="55"/>
      <c r="B11" s="61" t="s">
        <v>44</v>
      </c>
      <c r="C11" s="52"/>
      <c r="D11" s="52"/>
      <c r="E11" s="52"/>
      <c r="F11" s="62">
        <f>SUM(F8:F10)</f>
        <v>0.1</v>
      </c>
      <c r="G11" s="62"/>
      <c r="H11" s="54">
        <f>SUM(H8:H10)</f>
        <v>1500000</v>
      </c>
      <c r="I11" s="52"/>
    </row>
  </sheetData>
  <mergeCells count="11">
    <mergeCell ref="I4:I5"/>
    <mergeCell ref="A2:I2"/>
    <mergeCell ref="A3:I3"/>
    <mergeCell ref="A4:A6"/>
    <mergeCell ref="B4:B6"/>
    <mergeCell ref="C4:C5"/>
    <mergeCell ref="D4:D5"/>
    <mergeCell ref="E4:E5"/>
    <mergeCell ref="F4:F5"/>
    <mergeCell ref="G4:G5"/>
    <mergeCell ref="H4:H5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Lam Nghiep</vt:lpstr>
      <vt:lpstr>Lua</vt:lpstr>
      <vt:lpstr>Hang nam</vt:lpstr>
      <vt:lpstr>ao</vt:lpstr>
      <vt:lpstr>'Hang nam'!Print_Titles</vt:lpstr>
      <vt:lpstr>'Lam Nghiep'!Print_Titles</vt:lpstr>
      <vt:lpstr>Lua!Print_Titles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2025-11-16T11:03:05Z</cp:lastPrinted>
  <dcterms:created xsi:type="dcterms:W3CDTF">2025-08-24T08:17:09Z</dcterms:created>
  <dcterms:modified xsi:type="dcterms:W3CDTF">2025-11-17T07:43:49Z</dcterms:modified>
</cp:coreProperties>
</file>